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<sst xmlns="http://schemas.openxmlformats.org/spreadsheetml/2006/main" count="166" uniqueCount="113">
  <si>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</si>
  <si>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</si>
  <si>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</si>
  <si>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</si>
  <si>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</si>
  <si>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</si>
  <si>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</si>
  <si>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</si>
  <si>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</si>
  <si>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</si>
  <si>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</si>
  <si>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</si>
  <si>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</si>
  <si>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</si>
  <si>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</si>
  <si>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</si>
  <si>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</si>
  <si>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</si>
  <si>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</si>
  <si>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</si>
  <si>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</si>
  <si>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</si>
  <si>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</si>
  <si>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</si>
  <si>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</si>
  <si>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</si>
  <si>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</si>
  <si>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</si>
  <si>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</si>
  <si>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</si>
  <si>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</si>
  <si>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</si>
  <si>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</si>
  <si>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</si>
  <si>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</si>
  <si>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</si>
  <si>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</si>
  <si>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</si>
  <si>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</si>
  <si>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</si>
  <si>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</si>
  <si>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</si>
  <si>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</si>
  <si>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</si>
  <si>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</si>
  <si>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</si>
  <si>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</si>
  <si>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</si>
  <si>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</si>
  <si>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</si>
  <si>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</si>
  <si>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</si>
  <si>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</si>
  <si>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</si>
  <si>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</si>
  <si>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</si>
  <si>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</si>
  <si>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</si>
  <si>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</si>
  <si>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</si>
  <si>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</si>
  <si>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</si>
  <si>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</si>
  <si>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</si>
  <si>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</si>
  <si>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</si>
  <si>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</si>
  <si>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</si>
  <si>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</si>
  <si>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</si>
  <si>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</si>
  <si>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</si>
  <si>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</si>
  <si>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</si>
  <si>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</si>
  <si>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</si>
  <si>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</si>
  <si>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</si>
  <si>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</si>
  <si>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</si>
  <si>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</si>
  <si>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</si>
  <si>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</si>
  <si>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</si>
  <si>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</si>
  <si>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</si>
  <si>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</si>
  <si>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</si>
  <si>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</si>
  <si>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</si>
  <si>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</si>
  <si>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</si>
  <si>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</si>
  <si>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</si>
  <si>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</si>
  <si>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</si>
  <si>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</si>
  <si>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</si>
  <si>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</si>
  <si>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</si>
  <si>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</si>
  <si>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</si>
  <si>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</si>
  <si>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</si>
  <si>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</si>
  <si>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</si>
  <si>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</si>
  <si>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</si>
  <si>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</si>
  <si>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</si>
  <si>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</si>
  <si>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</si>
  <si>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16.08.2018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</si>
</sst>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875"/>
          <c:w val="0.853"/>
          <c:h val="0.6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129532.99999999994</c:v>
                </c:pt>
                <c:pt idx="1">
                  <c:v>123756.10999999999</c:v>
                </c:pt>
                <c:pt idx="2">
                  <c:v>1389.6000000000001</c:v>
                </c:pt>
                <c:pt idx="3">
                  <c:v>4387.289999999955</c:v>
                </c:pt>
              </c:numCache>
            </c:numRef>
          </c:val>
          <c:shape val="box"/>
        </c:ser>
        <c:shape val="box"/>
        <c:axId val="12556185"/>
        <c:axId val="45896802"/>
      </c:bar3D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375"/>
          <c:w val="0.8435"/>
          <c:h val="0.71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489105.20000000007</c:v>
                </c:pt>
                <c:pt idx="1">
                  <c:v>165555.3</c:v>
                </c:pt>
                <c:pt idx="2">
                  <c:v>400144.5000000002</c:v>
                </c:pt>
                <c:pt idx="3">
                  <c:v>21.3</c:v>
                </c:pt>
                <c:pt idx="4">
                  <c:v>18752.199999999997</c:v>
                </c:pt>
                <c:pt idx="5">
                  <c:v>52063.79999999999</c:v>
                </c:pt>
                <c:pt idx="6">
                  <c:v>7469.899999999999</c:v>
                </c:pt>
                <c:pt idx="7">
                  <c:v>10653.499999999909</c:v>
                </c:pt>
              </c:numCache>
            </c:numRef>
          </c:val>
          <c:shape val="box"/>
        </c:ser>
        <c:shape val="box"/>
        <c:axId val="10418035"/>
        <c:axId val="26653452"/>
      </c:bar3D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244570.4</c:v>
                </c:pt>
                <c:pt idx="1">
                  <c:v>158481.50000000003</c:v>
                </c:pt>
                <c:pt idx="2">
                  <c:v>244570.4</c:v>
                </c:pt>
              </c:numCache>
            </c:numRef>
          </c:val>
          <c:shape val="box"/>
        </c:ser>
        <c:shape val="box"/>
        <c:axId val="38554477"/>
        <c:axId val="11445974"/>
      </c:bar3D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13630.199999999999</c:v>
                </c:pt>
                <c:pt idx="1">
                  <c:v>7858.600000000001</c:v>
                </c:pt>
                <c:pt idx="2">
                  <c:v>59.6</c:v>
                </c:pt>
                <c:pt idx="3">
                  <c:v>998.5999999999998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4350.499999999998</c:v>
                </c:pt>
              </c:numCache>
            </c:numRef>
          </c:val>
          <c:shape val="box"/>
        </c:ser>
        <c:shape val="box"/>
        <c:axId val="35904903"/>
        <c:axId val="54708672"/>
      </c:bar3D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05"/>
          <c:w val="0.8635"/>
          <c:h val="0.6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19271.8</c:v>
                </c:pt>
                <c:pt idx="1">
                  <c:v>11453.1</c:v>
                </c:pt>
                <c:pt idx="3">
                  <c:v>508.8</c:v>
                </c:pt>
                <c:pt idx="4">
                  <c:v>513.5000000000001</c:v>
                </c:pt>
                <c:pt idx="5">
                  <c:v>770</c:v>
                </c:pt>
                <c:pt idx="6">
                  <c:v>6026.399999999999</c:v>
                </c:pt>
              </c:numCache>
            </c:numRef>
          </c:val>
          <c:shape val="box"/>
        </c:ser>
        <c:shape val="box"/>
        <c:axId val="22616001"/>
        <c:axId val="2217418"/>
      </c:bar3D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418"/>
        <c:crosses val="autoZero"/>
        <c:auto val="1"/>
        <c:lblOffset val="100"/>
        <c:tickLblSkip val="2"/>
        <c:noMultiLvlLbl val="0"/>
      </c:catAx>
      <c:valAx>
        <c:axId val="2217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4"/>
          <c:w val="0.8775"/>
          <c:h val="0.6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3005.7000000000003</c:v>
                </c:pt>
                <c:pt idx="1">
                  <c:v>1845.8000000000004</c:v>
                </c:pt>
                <c:pt idx="2">
                  <c:v>220.7</c:v>
                </c:pt>
                <c:pt idx="3">
                  <c:v>224.29999999999993</c:v>
                </c:pt>
                <c:pt idx="4">
                  <c:v>419.5</c:v>
                </c:pt>
                <c:pt idx="5">
                  <c:v>295.3999999999999</c:v>
                </c:pt>
              </c:numCache>
            </c:numRef>
          </c:val>
          <c:shape val="box"/>
        </c:ser>
        <c:shape val="box"/>
        <c:axId val="19956763"/>
        <c:axId val="45393140"/>
      </c:bar3D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75"/>
          <c:w val="0.852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24824.799999999996</c:v>
                </c:pt>
              </c:numCache>
            </c:numRef>
          </c:val>
          <c:shape val="box"/>
        </c:ser>
        <c:shape val="box"/>
        <c:axId val="5885077"/>
        <c:axId val="52965694"/>
      </c:bar3D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775"/>
          <c:w val="0.851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489105.20000000007</c:v>
                </c:pt>
                <c:pt idx="1">
                  <c:v>244570.4</c:v>
                </c:pt>
                <c:pt idx="2">
                  <c:v>13630.199999999999</c:v>
                </c:pt>
                <c:pt idx="3">
                  <c:v>19271.8</c:v>
                </c:pt>
                <c:pt idx="4">
                  <c:v>3005.7000000000003</c:v>
                </c:pt>
                <c:pt idx="5">
                  <c:v>129532.99999999994</c:v>
                </c:pt>
                <c:pt idx="6">
                  <c:v>24824.799999999996</c:v>
                </c:pt>
              </c:numCache>
            </c:numRef>
          </c:val>
          <c:shape val="box"/>
        </c:ser>
        <c:shape val="box"/>
        <c:axId val="6929199"/>
        <c:axId val="62362792"/>
      </c:bar3D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05"/>
          <c:w val="0.84125"/>
          <c:h val="0.4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553762.11</c:v>
                </c:pt>
                <c:pt idx="1">
                  <c:v>63777.29999999998</c:v>
                </c:pt>
                <c:pt idx="2">
                  <c:v>19582.799999999996</c:v>
                </c:pt>
                <c:pt idx="3">
                  <c:v>16040.800000000003</c:v>
                </c:pt>
                <c:pt idx="4">
                  <c:v>21.3</c:v>
                </c:pt>
                <c:pt idx="5">
                  <c:v>538674.99</c:v>
                </c:pt>
              </c:numCache>
            </c:numRef>
          </c:val>
          <c:shape val="box"/>
        </c:ser>
        <c:shape val="box"/>
        <c:axId val="24394217"/>
        <c:axId val="18221362"/>
      </c:bar3D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6" sqref="L136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2" t="s">
        <v>112</v>
      </c>
      <c r="B1" s="172"/>
      <c r="C1" s="172"/>
      <c r="D1" s="172"/>
      <c r="E1" s="172"/>
      <c r="F1" s="172"/>
      <c r="G1" s="172"/>
      <c r="H1" s="172"/>
      <c r="I1" s="172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6" t="s">
        <v>40</v>
      </c>
      <c r="B3" s="179" t="s">
        <v>109</v>
      </c>
      <c r="C3" s="173" t="s">
        <v>106</v>
      </c>
      <c r="D3" s="173" t="s">
        <v>22</v>
      </c>
      <c r="E3" s="173" t="s">
        <v>21</v>
      </c>
      <c r="F3" s="173" t="s">
        <v>110</v>
      </c>
      <c r="G3" s="173" t="s">
        <v>107</v>
      </c>
      <c r="H3" s="173" t="s">
        <v>111</v>
      </c>
      <c r="I3" s="173" t="s">
        <v>108</v>
      </c>
    </row>
    <row r="4" spans="1:9" ht="24.75" customHeight="1">
      <c r="A4" s="177"/>
      <c r="B4" s="180"/>
      <c r="C4" s="174"/>
      <c r="D4" s="174"/>
      <c r="E4" s="174"/>
      <c r="F4" s="174"/>
      <c r="G4" s="174"/>
      <c r="H4" s="174"/>
      <c r="I4" s="174"/>
    </row>
    <row r="5" spans="1:10" ht="39" customHeight="1" thickBot="1">
      <c r="A5" s="178"/>
      <c r="B5" s="181"/>
      <c r="C5" s="175"/>
      <c r="D5" s="175"/>
      <c r="E5" s="175"/>
      <c r="F5" s="175"/>
      <c r="G5" s="175"/>
      <c r="H5" s="175"/>
      <c r="I5" s="175"/>
      <c r="J5" s="94"/>
    </row>
    <row r="6" spans="1:11" ht="18.75" thickBot="1">
      <c r="A6" s="20" t="s">
        <v>26</v>
      </c>
      <c r="B6" s="39">
        <v>548666.3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</f>
        <v>489105.20000000007</v>
      </c>
      <c r="E6" s="3">
        <f>D6/D154*100</f>
        <v>41.037159335837714</v>
      </c>
      <c r="F6" s="3">
        <f>D6/B6*100</f>
        <v>89.14438521192208</v>
      </c>
      <c r="G6" s="3">
        <f aca="true" t="shared" si="0" ref="G6:G43">D6/C6*100</f>
        <v>59.286355507317815</v>
      </c>
      <c r="H6" s="41">
        <f>B6-D6</f>
        <v>59561.09999999998</v>
      </c>
      <c r="I6" s="41">
        <f aca="true" t="shared" si="1" ref="I6:I43">C6-D6</f>
        <v>335882.6</v>
      </c>
      <c r="J6" s="167"/>
      <c r="K6" s="154"/>
    </row>
    <row r="7" spans="1:12" s="95" customFormat="1" ht="18.75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8282.7+10875.2+9132.6+9963.6+4.3+9215.1+9968.6+9459.9+11450.4+9572.3+23759.4-0.1+3644+36528.9+8511.9+179.9+764+816.4+0.1+3426.1</f>
        <v>165555.3</v>
      </c>
      <c r="E7" s="145">
        <f>D7/D6*100</f>
        <v>33.84860762061004</v>
      </c>
      <c r="F7" s="145">
        <f>D7/B7*100</f>
        <v>91.06417082002434</v>
      </c>
      <c r="G7" s="145">
        <f>D7/C7*100</f>
        <v>63.064457392571015</v>
      </c>
      <c r="H7" s="144">
        <f>B7-D7</f>
        <v>16245.400000000023</v>
      </c>
      <c r="I7" s="144">
        <f t="shared" si="1"/>
        <v>96962.29999999999</v>
      </c>
      <c r="J7" s="169"/>
      <c r="K7" s="154"/>
      <c r="L7" s="140"/>
    </row>
    <row r="8" spans="1:12" s="94" customFormat="1" ht="18">
      <c r="A8" s="103" t="s">
        <v>3</v>
      </c>
      <c r="B8" s="127">
        <v>440014.4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</f>
        <v>400144.5000000002</v>
      </c>
      <c r="E8" s="107">
        <f>D8/D6*100</f>
        <v>81.81154074828893</v>
      </c>
      <c r="F8" s="107">
        <f>D8/B8*100</f>
        <v>90.93895563417928</v>
      </c>
      <c r="G8" s="107">
        <f t="shared" si="0"/>
        <v>61.03137191380482</v>
      </c>
      <c r="H8" s="105">
        <f>B8-D8</f>
        <v>39869.89999999985</v>
      </c>
      <c r="I8" s="105">
        <f t="shared" si="1"/>
        <v>255492.89999999985</v>
      </c>
      <c r="J8" s="167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0.004354891340349683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7"/>
      <c r="K9" s="154"/>
      <c r="L9" s="140"/>
    </row>
    <row r="10" spans="1:12" s="94" customFormat="1" ht="18">
      <c r="A10" s="103" t="s">
        <v>1</v>
      </c>
      <c r="B10" s="127">
        <v>27212.5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</f>
        <v>18752.199999999997</v>
      </c>
      <c r="E10" s="107">
        <f>D10/D6*100</f>
        <v>3.8339809104462588</v>
      </c>
      <c r="F10" s="107">
        <f aca="true" t="shared" si="3" ref="F10:F41">D10/B10*100</f>
        <v>68.9102434542949</v>
      </c>
      <c r="G10" s="107">
        <f t="shared" si="0"/>
        <v>42.25219460316887</v>
      </c>
      <c r="H10" s="105">
        <f t="shared" si="2"/>
        <v>8460.300000000003</v>
      </c>
      <c r="I10" s="105">
        <f t="shared" si="1"/>
        <v>25629.40000000001</v>
      </c>
      <c r="J10" s="167"/>
      <c r="K10" s="154"/>
      <c r="L10" s="140"/>
    </row>
    <row r="11" spans="1:12" s="94" customFormat="1" ht="18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</f>
        <v>52063.79999999999</v>
      </c>
      <c r="E11" s="107">
        <f>D11/D6*100</f>
        <v>10.644703838765153</v>
      </c>
      <c r="F11" s="107">
        <f t="shared" si="3"/>
        <v>96.7074321462802</v>
      </c>
      <c r="G11" s="107">
        <f t="shared" si="0"/>
        <v>59.047729221389</v>
      </c>
      <c r="H11" s="105">
        <f t="shared" si="2"/>
        <v>1772.600000000013</v>
      </c>
      <c r="I11" s="105">
        <f t="shared" si="1"/>
        <v>36108.600000000006</v>
      </c>
      <c r="J11" s="167"/>
      <c r="K11" s="154"/>
      <c r="L11" s="140"/>
    </row>
    <row r="12" spans="1:12" s="94" customFormat="1" ht="18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</f>
        <v>7469.899999999999</v>
      </c>
      <c r="E12" s="107">
        <f>D12/D6*100</f>
        <v>1.5272583485107083</v>
      </c>
      <c r="F12" s="107">
        <f t="shared" si="3"/>
        <v>92.36466602369117</v>
      </c>
      <c r="G12" s="107">
        <f t="shared" si="0"/>
        <v>58.64264405715181</v>
      </c>
      <c r="H12" s="105">
        <f>B12-D12</f>
        <v>617.5000000000009</v>
      </c>
      <c r="I12" s="105">
        <f t="shared" si="1"/>
        <v>5268.100000000001</v>
      </c>
      <c r="J12" s="167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19484.800000000017</v>
      </c>
      <c r="C13" s="128">
        <f>C6-C8-C9-C10-C11-C12</f>
        <v>23960.70000000001</v>
      </c>
      <c r="D13" s="128">
        <f>D6-D8-D9-D10-D11-D12</f>
        <v>10653.499999999909</v>
      </c>
      <c r="E13" s="107">
        <f>D13/D6*100</f>
        <v>2.1781612626485893</v>
      </c>
      <c r="F13" s="107">
        <f t="shared" si="3"/>
        <v>54.67595253736194</v>
      </c>
      <c r="G13" s="107">
        <f t="shared" si="0"/>
        <v>44.462390497773036</v>
      </c>
      <c r="H13" s="105">
        <f t="shared" si="2"/>
        <v>8831.300000000108</v>
      </c>
      <c r="I13" s="105">
        <f t="shared" si="1"/>
        <v>13307.200000000103</v>
      </c>
      <c r="J13" s="167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</f>
        <v>244570.4</v>
      </c>
      <c r="E18" s="3">
        <f>D18/D154*100</f>
        <v>20.520073132793442</v>
      </c>
      <c r="F18" s="3">
        <f>D18/B18*100</f>
        <v>90.01043010760603</v>
      </c>
      <c r="G18" s="3">
        <f t="shared" si="0"/>
        <v>57.53414474293993</v>
      </c>
      <c r="H18" s="41">
        <f>B18-D18</f>
        <v>27143.00000000003</v>
      </c>
      <c r="I18" s="41">
        <f t="shared" si="1"/>
        <v>180516.99999999997</v>
      </c>
      <c r="J18" s="167"/>
      <c r="K18" s="154"/>
    </row>
    <row r="19" spans="1:13" s="95" customFormat="1" ht="18.75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</f>
        <v>158481.50000000003</v>
      </c>
      <c r="E19" s="145">
        <f>D19/D18*100</f>
        <v>64.79995126147729</v>
      </c>
      <c r="F19" s="145">
        <f t="shared" si="3"/>
        <v>96.43355013639183</v>
      </c>
      <c r="G19" s="145">
        <f t="shared" si="0"/>
        <v>69.77816758313489</v>
      </c>
      <c r="H19" s="144">
        <f t="shared" si="2"/>
        <v>5861.1999999999825</v>
      </c>
      <c r="I19" s="144">
        <f t="shared" si="1"/>
        <v>68640.39999999997</v>
      </c>
      <c r="J19" s="169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7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7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7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7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7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244570.4</v>
      </c>
      <c r="E25" s="107">
        <f>D25/D18*100</f>
        <v>100</v>
      </c>
      <c r="F25" s="107">
        <f t="shared" si="3"/>
        <v>90.01043010760603</v>
      </c>
      <c r="G25" s="107">
        <f t="shared" si="0"/>
        <v>57.53414474293993</v>
      </c>
      <c r="H25" s="105">
        <f t="shared" si="2"/>
        <v>27143.00000000003</v>
      </c>
      <c r="I25" s="105">
        <f t="shared" si="1"/>
        <v>180516.99999999997</v>
      </c>
      <c r="J25" s="167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7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7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7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7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7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7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7"/>
      <c r="K32" s="154">
        <f t="shared" si="4"/>
        <v>0</v>
      </c>
    </row>
    <row r="33" spans="1:11" ht="18.75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</f>
        <v>13630.199999999999</v>
      </c>
      <c r="E33" s="3">
        <f>D33/D154*100</f>
        <v>1.143608142336935</v>
      </c>
      <c r="F33" s="3">
        <f>D33/B33*100</f>
        <v>85.2068564569971</v>
      </c>
      <c r="G33" s="3">
        <f t="shared" si="0"/>
        <v>54.987312358045656</v>
      </c>
      <c r="H33" s="41">
        <f t="shared" si="2"/>
        <v>2366.4000000000015</v>
      </c>
      <c r="I33" s="41">
        <f t="shared" si="1"/>
        <v>11157.699999999999</v>
      </c>
      <c r="J33" s="170"/>
      <c r="K33" s="154"/>
    </row>
    <row r="34" spans="1:11" s="94" customFormat="1" ht="18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364.6+548.1+389.3+522.2+63+395+556.7+63+391.3+512.8+63+394.6+664.3+89.8+0.3+456.7+632.3+12+89.8+485+19+3.6+623.1+89.8+9.9+419.4</f>
        <v>7858.600000000001</v>
      </c>
      <c r="E34" s="107">
        <f>D34/D33*100</f>
        <v>57.6557937521093</v>
      </c>
      <c r="F34" s="107">
        <f t="shared" si="3"/>
        <v>90.30174890262681</v>
      </c>
      <c r="G34" s="107">
        <f t="shared" si="0"/>
        <v>60.88822772844902</v>
      </c>
      <c r="H34" s="105">
        <f t="shared" si="2"/>
        <v>843.9999999999991</v>
      </c>
      <c r="I34" s="105">
        <f t="shared" si="1"/>
        <v>5047.999999999999</v>
      </c>
      <c r="J34" s="167"/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0.4372643101348476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7"/>
      <c r="K35" s="154"/>
    </row>
    <row r="36" spans="1:11" s="94" customFormat="1" ht="18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0.3+11.3+141.7+12.6+0.9+12.9+1.3+0.5+169.4+1.1+0.1+0.4+11.3+166.1+3.8+5.1+2.9+0.2+0.5+11.9+319.9+44.3+12.2+0.9-0.2+8.4+29.5+8.6+0.2+7.6+0.4+4.3+0.1+0.3+7.8</f>
        <v>998.5999999999998</v>
      </c>
      <c r="E36" s="107">
        <f>D36/D33*100</f>
        <v>7.326378189608369</v>
      </c>
      <c r="F36" s="107">
        <f t="shared" si="3"/>
        <v>94.5912664582741</v>
      </c>
      <c r="G36" s="107">
        <f t="shared" si="0"/>
        <v>56.00673022994951</v>
      </c>
      <c r="H36" s="105">
        <f t="shared" si="2"/>
        <v>57.10000000000025</v>
      </c>
      <c r="I36" s="105">
        <f t="shared" si="1"/>
        <v>784.4000000000002</v>
      </c>
      <c r="J36" s="167"/>
      <c r="K36" s="154"/>
    </row>
    <row r="37" spans="1:12" s="95" customFormat="1" ht="18.7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2.411556690290678</v>
      </c>
      <c r="F37" s="113">
        <f t="shared" si="3"/>
        <v>61.267474370922635</v>
      </c>
      <c r="G37" s="113">
        <f t="shared" si="0"/>
        <v>32.60912698412698</v>
      </c>
      <c r="H37" s="109">
        <f t="shared" si="2"/>
        <v>207.80000000000007</v>
      </c>
      <c r="I37" s="109">
        <f t="shared" si="1"/>
        <v>679.3000000000001</v>
      </c>
      <c r="J37" s="169"/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0.2509134128626139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7"/>
      <c r="K38" s="154"/>
    </row>
    <row r="39" spans="1:11" s="94" customFormat="1" ht="18.75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4350.499999999998</v>
      </c>
      <c r="E39" s="107">
        <f>D39/D33*100</f>
        <v>31.918093644994194</v>
      </c>
      <c r="F39" s="107">
        <f t="shared" si="3"/>
        <v>77.57731251005265</v>
      </c>
      <c r="G39" s="107">
        <f t="shared" si="0"/>
        <v>48.7740619079117</v>
      </c>
      <c r="H39" s="105">
        <f>B39-D39</f>
        <v>1257.4540000000025</v>
      </c>
      <c r="I39" s="105">
        <f t="shared" si="1"/>
        <v>4569.199999999999</v>
      </c>
      <c r="J39" s="167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7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7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7"/>
      <c r="K42" s="154">
        <f>C42-B42</f>
        <v>0</v>
      </c>
    </row>
    <row r="43" spans="1:11" ht="19.5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63.9+1.1+0.6+70.8+0.5+48+6.7+2+13.7+10.4+20.2+0.7+37.4+27+181.7+0.2+2.1+7.5+10+0.2+3.3+24.2+12.6</f>
        <v>544.8</v>
      </c>
      <c r="E43" s="3">
        <f>D43/D154*100</f>
        <v>0.04571009346489136</v>
      </c>
      <c r="F43" s="3">
        <f>D43/B43*100</f>
        <v>40.574960899679745</v>
      </c>
      <c r="G43" s="3">
        <f t="shared" si="0"/>
        <v>34.180312441182004</v>
      </c>
      <c r="H43" s="41">
        <f t="shared" si="2"/>
        <v>797.9000000000001</v>
      </c>
      <c r="I43" s="41">
        <f t="shared" si="1"/>
        <v>1049.1000000000001</v>
      </c>
      <c r="J43" s="167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7"/>
      <c r="K44" s="154"/>
    </row>
    <row r="45" spans="1:11" ht="18.75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237.1+562.8+52.3+349.2+679.9+375.9+891+78.3+327.4+13.5+670.2+386.5+179.9+781.7-0.1+25.5+366.5+16.5+692.2+3.8+389.3+707.6+15.1+379.9+4.5</f>
        <v>8186.5</v>
      </c>
      <c r="E45" s="3">
        <f>D45/D154*100</f>
        <v>0.6868679885285117</v>
      </c>
      <c r="F45" s="3">
        <f>D45/B45*100</f>
        <v>90.59871624612661</v>
      </c>
      <c r="G45" s="3">
        <f aca="true" t="shared" si="5" ref="G45:G76">D45/C45*100</f>
        <v>60.29993444458358</v>
      </c>
      <c r="H45" s="41">
        <f>B45-D45</f>
        <v>849.5</v>
      </c>
      <c r="I45" s="41">
        <f aca="true" t="shared" si="6" ref="I45:I77">C45-D45</f>
        <v>5389.799999999999</v>
      </c>
      <c r="J45" s="167"/>
      <c r="K45" s="154"/>
    </row>
    <row r="46" spans="1:11" s="94" customFormat="1" ht="18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237.1+551.8+334.1+652.5+314.7+746.1+319.2+661.7+342.8+781.7+0.2-0.1+366.5+692.2+367.7+697.1+14.1+359.1</f>
        <v>7438.5</v>
      </c>
      <c r="E46" s="107">
        <f>D46/D45*100</f>
        <v>90.86300616869237</v>
      </c>
      <c r="F46" s="107">
        <f aca="true" t="shared" si="7" ref="F46:F74">D46/B46*100</f>
        <v>90.92853824902818</v>
      </c>
      <c r="G46" s="107">
        <f t="shared" si="5"/>
        <v>60.69074116380014</v>
      </c>
      <c r="H46" s="105">
        <f aca="true" t="shared" si="8" ref="H46:H74">B46-D46</f>
        <v>742.1000000000004</v>
      </c>
      <c r="I46" s="105">
        <f t="shared" si="6"/>
        <v>4817.9</v>
      </c>
      <c r="J46" s="167"/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J47" s="167"/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5.7+6.1+6.5+7.7+8.4+7+0.1</f>
        <v>41.5</v>
      </c>
      <c r="E48" s="107">
        <f>D48/D45*100</f>
        <v>0.506932144384047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67"/>
      <c r="K48" s="154"/>
    </row>
    <row r="49" spans="1:11" s="94" customFormat="1" ht="18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7.3+51.9+12.7-0.1+54.5+131.2+49.5+2.4+7.9+11.2+178.3+0.4+4.1+0.1+0.6+1.4+0.5+0.8+4.5</f>
        <v>519.1999999999999</v>
      </c>
      <c r="E49" s="107">
        <f>D49/D45*100</f>
        <v>6.342148659378244</v>
      </c>
      <c r="F49" s="107">
        <f t="shared" si="7"/>
        <v>90.24856596558317</v>
      </c>
      <c r="G49" s="107">
        <f t="shared" si="5"/>
        <v>59.01341213912252</v>
      </c>
      <c r="H49" s="105">
        <f t="shared" si="8"/>
        <v>56.10000000000002</v>
      </c>
      <c r="I49" s="105">
        <f t="shared" si="6"/>
        <v>360.6</v>
      </c>
      <c r="J49" s="167"/>
      <c r="K49" s="154"/>
    </row>
    <row r="50" spans="1:11" s="94" customFormat="1" ht="18.75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187.30000000000007</v>
      </c>
      <c r="E50" s="107">
        <f>D50/D45*100</f>
        <v>2.2879130275453496</v>
      </c>
      <c r="F50" s="107">
        <f t="shared" si="7"/>
        <v>84.83481443233613</v>
      </c>
      <c r="G50" s="107">
        <f t="shared" si="5"/>
        <v>55.136885487194654</v>
      </c>
      <c r="H50" s="105">
        <f t="shared" si="8"/>
        <v>33.4819999999996</v>
      </c>
      <c r="I50" s="105">
        <f t="shared" si="6"/>
        <v>152.39999999999964</v>
      </c>
      <c r="J50" s="167"/>
      <c r="K50" s="154"/>
    </row>
    <row r="51" spans="1:11" ht="18.75" thickBot="1">
      <c r="A51" s="20" t="s">
        <v>4</v>
      </c>
      <c r="B51" s="39">
        <v>24788.4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</f>
        <v>19271.8</v>
      </c>
      <c r="E51" s="3">
        <f>D51/D154*100</f>
        <v>1.61695260506001</v>
      </c>
      <c r="F51" s="3">
        <f>D51/B51*100</f>
        <v>77.74523567475109</v>
      </c>
      <c r="G51" s="3">
        <f t="shared" si="5"/>
        <v>51.86251661759877</v>
      </c>
      <c r="H51" s="41">
        <f>B51-D51</f>
        <v>5516.600000000002</v>
      </c>
      <c r="I51" s="41">
        <f t="shared" si="6"/>
        <v>17887.600000000002</v>
      </c>
      <c r="J51" s="167"/>
      <c r="K51" s="154"/>
    </row>
    <row r="52" spans="1:11" s="94" customFormat="1" ht="18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632.9+34.3+767.3+737.6+710.6+649.6+792.4+1.6+643.1+825.6+650.1+947+1196.1+785.4+658.1+439+623.6+358.8</f>
        <v>11453.1</v>
      </c>
      <c r="E52" s="107">
        <f>D52/D51*100</f>
        <v>59.42932159943545</v>
      </c>
      <c r="F52" s="107">
        <f t="shared" si="7"/>
        <v>85.82315473960284</v>
      </c>
      <c r="G52" s="107">
        <f t="shared" si="5"/>
        <v>56.98796859295232</v>
      </c>
      <c r="H52" s="105">
        <f t="shared" si="8"/>
        <v>1891.8999999999996</v>
      </c>
      <c r="I52" s="105">
        <f t="shared" si="6"/>
        <v>8644.300000000001</v>
      </c>
      <c r="J52" s="167"/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7"/>
      <c r="K53" s="154"/>
    </row>
    <row r="54" spans="1:11" s="94" customFormat="1" ht="18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0.2+4.2+9+4.7+9.6+6.3+43.2+2.7+18.4+3.8+23.8+5.3+12.2+43.2+26.7+3.8+22.4+0.4+59.7+30.3+3.3+19.2+7+2.9+21+4.4-0.4+4.8+2.2+3.6+32.5+6.4+7.8+23.5+0.7+4.2+10.2+2.2+1.8+2+15.6+1.8+2.2</f>
        <v>508.8</v>
      </c>
      <c r="E54" s="107">
        <f>D54/D51*100</f>
        <v>2.640127024979504</v>
      </c>
      <c r="F54" s="107">
        <f t="shared" si="7"/>
        <v>81.25199616735867</v>
      </c>
      <c r="G54" s="107">
        <f t="shared" si="5"/>
        <v>51.20772946859904</v>
      </c>
      <c r="H54" s="105">
        <f t="shared" si="8"/>
        <v>117.40000000000003</v>
      </c>
      <c r="I54" s="105">
        <f t="shared" si="6"/>
        <v>484.8</v>
      </c>
      <c r="J54" s="167"/>
      <c r="K54" s="154"/>
    </row>
    <row r="55" spans="1:11" s="94" customFormat="1" ht="18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</f>
        <v>513.5000000000001</v>
      </c>
      <c r="E55" s="107">
        <f>D55/D51*100</f>
        <v>2.6645149908155967</v>
      </c>
      <c r="F55" s="107">
        <f t="shared" si="7"/>
        <v>76.69902912621362</v>
      </c>
      <c r="G55" s="107">
        <f t="shared" si="5"/>
        <v>42.09361423067465</v>
      </c>
      <c r="H55" s="105">
        <f t="shared" si="8"/>
        <v>155.9999999999999</v>
      </c>
      <c r="I55" s="105">
        <f t="shared" si="6"/>
        <v>706.4</v>
      </c>
      <c r="J55" s="167"/>
      <c r="K55" s="154"/>
    </row>
    <row r="56" spans="1:11" s="94" customFormat="1" ht="18">
      <c r="A56" s="103" t="s">
        <v>14</v>
      </c>
      <c r="B56" s="127">
        <v>880</v>
      </c>
      <c r="C56" s="128">
        <v>1320</v>
      </c>
      <c r="D56" s="128">
        <f>110+110+110+110+110+110+110</f>
        <v>770</v>
      </c>
      <c r="E56" s="107">
        <f>D56/D51*100</f>
        <v>3.99547525399807</v>
      </c>
      <c r="F56" s="107">
        <f>D56/B56*100</f>
        <v>87.5</v>
      </c>
      <c r="G56" s="107">
        <f>D56/C56*100</f>
        <v>58.333333333333336</v>
      </c>
      <c r="H56" s="105">
        <f t="shared" si="8"/>
        <v>110</v>
      </c>
      <c r="I56" s="105">
        <f t="shared" si="6"/>
        <v>550</v>
      </c>
      <c r="J56" s="167"/>
      <c r="K56" s="154"/>
    </row>
    <row r="57" spans="1:11" s="94" customFormat="1" ht="18.75" thickBot="1">
      <c r="A57" s="103" t="s">
        <v>27</v>
      </c>
      <c r="B57" s="128">
        <f>B51-B52-B55-B54-B53-B56</f>
        <v>9267.7</v>
      </c>
      <c r="C57" s="128">
        <f>C51-C52-C55-C54-C53-C56</f>
        <v>13514.6</v>
      </c>
      <c r="D57" s="128">
        <f>D51-D52-D55-D54-D53-D56</f>
        <v>6026.399999999999</v>
      </c>
      <c r="E57" s="107">
        <f>D57/D51*100</f>
        <v>31.27056113077138</v>
      </c>
      <c r="F57" s="107">
        <f t="shared" si="7"/>
        <v>65.02584244202983</v>
      </c>
      <c r="G57" s="107">
        <f t="shared" si="5"/>
        <v>44.591774821304355</v>
      </c>
      <c r="H57" s="105">
        <f>B57-D57</f>
        <v>3241.300000000002</v>
      </c>
      <c r="I57" s="105">
        <f>C57-D57</f>
        <v>7488.200000000002</v>
      </c>
      <c r="J57" s="167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9"/>
      <c r="K58" s="154">
        <f>C58-B58</f>
        <v>0</v>
      </c>
    </row>
    <row r="59" spans="1:11" ht="18.75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</f>
        <v>3005.7000000000003</v>
      </c>
      <c r="E59" s="3">
        <f>D59/D154*100</f>
        <v>0.25218580750261377</v>
      </c>
      <c r="F59" s="3">
        <f>D59/B59*100</f>
        <v>36.46012761105316</v>
      </c>
      <c r="G59" s="3">
        <f t="shared" si="5"/>
        <v>31.32046766563158</v>
      </c>
      <c r="H59" s="41">
        <f>B59-D59</f>
        <v>5238.0999999999985</v>
      </c>
      <c r="I59" s="41">
        <f t="shared" si="6"/>
        <v>6590.9</v>
      </c>
      <c r="J59" s="167"/>
      <c r="K59" s="154"/>
    </row>
    <row r="60" spans="1:11" s="94" customFormat="1" ht="18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77.7+79.1+76.9+40.5+47.3+155.9+45+29.2+85.8+95.3+38.3+30.7+89.8+79.1+80.7+178.9+50.9+35.4+119.2+73+83.9+167.9+42.3+43</f>
        <v>1845.8000000000004</v>
      </c>
      <c r="E60" s="107">
        <f>D60/D59*100</f>
        <v>61.409987690055566</v>
      </c>
      <c r="F60" s="107">
        <f t="shared" si="7"/>
        <v>88.13025210084035</v>
      </c>
      <c r="G60" s="107">
        <f t="shared" si="5"/>
        <v>59.16594544347215</v>
      </c>
      <c r="H60" s="105">
        <f t="shared" si="8"/>
        <v>248.59999999999968</v>
      </c>
      <c r="I60" s="105">
        <f t="shared" si="6"/>
        <v>1273.8999999999994</v>
      </c>
      <c r="J60" s="167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7.342715507202979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J61" s="167"/>
      <c r="K61" s="154"/>
    </row>
    <row r="62" spans="1:11" s="94" customFormat="1" ht="18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10.9+43.2+13-3+39.2+5.7+50.2+3.5+0.2+29.7+2.5+1.8+22+0.1+0.7+2.1+0.1+0.1+2.2+0.1</f>
        <v>224.29999999999993</v>
      </c>
      <c r="E62" s="107">
        <f>D62/D59*100</f>
        <v>7.462487939581458</v>
      </c>
      <c r="F62" s="107">
        <f t="shared" si="7"/>
        <v>91.32736156351788</v>
      </c>
      <c r="G62" s="107">
        <f t="shared" si="5"/>
        <v>56.97231394462787</v>
      </c>
      <c r="H62" s="105">
        <f t="shared" si="8"/>
        <v>21.300000000000068</v>
      </c>
      <c r="I62" s="105">
        <f t="shared" si="6"/>
        <v>169.40000000000006</v>
      </c>
      <c r="J62" s="167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</f>
        <v>419.5</v>
      </c>
      <c r="E63" s="107">
        <f>D63/D59*100</f>
        <v>13.956815384103535</v>
      </c>
      <c r="F63" s="107">
        <f t="shared" si="7"/>
        <v>8.619981095631445</v>
      </c>
      <c r="G63" s="107">
        <f t="shared" si="5"/>
        <v>8.619981095631445</v>
      </c>
      <c r="H63" s="105">
        <f t="shared" si="8"/>
        <v>4447.1</v>
      </c>
      <c r="I63" s="105">
        <f t="shared" si="6"/>
        <v>4447.1</v>
      </c>
      <c r="J63" s="167"/>
      <c r="K63" s="154"/>
    </row>
    <row r="64" spans="1:11" s="94" customFormat="1" ht="18.75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295.3999999999999</v>
      </c>
      <c r="E64" s="107">
        <f>D64/D59*100</f>
        <v>9.827993479056456</v>
      </c>
      <c r="F64" s="107">
        <f t="shared" si="7"/>
        <v>45.862443719919334</v>
      </c>
      <c r="G64" s="107">
        <f t="shared" si="5"/>
        <v>35.87128111718273</v>
      </c>
      <c r="H64" s="105">
        <f t="shared" si="8"/>
        <v>348.69999999999897</v>
      </c>
      <c r="I64" s="105">
        <f t="shared" si="6"/>
        <v>528.1000000000006</v>
      </c>
      <c r="J64" s="167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9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9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9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9"/>
      <c r="K68" s="154">
        <f>C68-B68</f>
        <v>0</v>
      </c>
    </row>
    <row r="69" spans="1:11" ht="18.75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0.019045872277038068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167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67"/>
      <c r="K70" s="154"/>
    </row>
    <row r="71" spans="1:11" s="94" customFormat="1" ht="18.75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67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7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7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7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7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7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7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7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1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1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1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1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7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7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7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7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7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7"/>
      <c r="K89" s="154"/>
    </row>
    <row r="90" spans="1:11" ht="19.5" thickBot="1">
      <c r="A90" s="12" t="s">
        <v>10</v>
      </c>
      <c r="B90" s="46">
        <v>144524.4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</f>
        <v>129532.99999999994</v>
      </c>
      <c r="E90" s="3">
        <f>D90/D154*100</f>
        <v>10.868145258421018</v>
      </c>
      <c r="F90" s="3">
        <f aca="true" t="shared" si="11" ref="F90:F96">D90/B90*100</f>
        <v>89.62708027156656</v>
      </c>
      <c r="G90" s="3">
        <f t="shared" si="9"/>
        <v>63.86010164726945</v>
      </c>
      <c r="H90" s="41">
        <f aca="true" t="shared" si="12" ref="H90:H96">B90-D90</f>
        <v>14991.400000000052</v>
      </c>
      <c r="I90" s="41">
        <f t="shared" si="10"/>
        <v>73305.70000000007</v>
      </c>
      <c r="J90" s="167"/>
      <c r="K90" s="154"/>
    </row>
    <row r="91" spans="1:11" s="94" customFormat="1" ht="21.75" customHeight="1">
      <c r="A91" s="103" t="s">
        <v>3</v>
      </c>
      <c r="B91" s="127">
        <v>135454.8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</f>
        <v>123756.10999999999</v>
      </c>
      <c r="E91" s="107">
        <f>D91/D90*100</f>
        <v>95.54021755074001</v>
      </c>
      <c r="F91" s="107">
        <f t="shared" si="11"/>
        <v>91.36339945132988</v>
      </c>
      <c r="G91" s="107">
        <f t="shared" si="9"/>
        <v>65.15080811967994</v>
      </c>
      <c r="H91" s="105">
        <f t="shared" si="12"/>
        <v>11698.690000000002</v>
      </c>
      <c r="I91" s="105">
        <f t="shared" si="10"/>
        <v>66197.19</v>
      </c>
      <c r="K91" s="154"/>
    </row>
    <row r="92" spans="1:11" s="94" customFormat="1" ht="18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57.2+3.4+167+1.4+0.3+83.4+86.9+53.1+5.3+4.7+17+71.3+284.2+22.2+4.8+1.6+54.8+7+38.2+1.9+190+51.9+21+0.9+36.9+5.5+20.1+0.9+46.6+43.3-17.3+22+2.1</f>
        <v>1389.6000000000001</v>
      </c>
      <c r="E92" s="107">
        <f>D92/D90*100</f>
        <v>1.0727768213505444</v>
      </c>
      <c r="F92" s="107">
        <f t="shared" si="11"/>
        <v>80.19853407975992</v>
      </c>
      <c r="G92" s="107">
        <f t="shared" si="9"/>
        <v>50.05042501080537</v>
      </c>
      <c r="H92" s="105">
        <f t="shared" si="12"/>
        <v>343.0999999999999</v>
      </c>
      <c r="I92" s="105">
        <f t="shared" si="10"/>
        <v>1386.8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7336.900000000006</v>
      </c>
      <c r="C94" s="128">
        <f>C90-C91-C92-C93</f>
        <v>10109.000000000024</v>
      </c>
      <c r="D94" s="128">
        <f>D90-D91-D92-D93</f>
        <v>4387.289999999955</v>
      </c>
      <c r="E94" s="107">
        <f>D94/D90*100</f>
        <v>3.3870056279094576</v>
      </c>
      <c r="F94" s="107">
        <f t="shared" si="11"/>
        <v>59.7975984407577</v>
      </c>
      <c r="G94" s="107">
        <f>D94/C94*100</f>
        <v>43.399841725194825</v>
      </c>
      <c r="H94" s="105">
        <f t="shared" si="12"/>
        <v>2949.6100000000506</v>
      </c>
      <c r="I94" s="105">
        <f>C94-D94</f>
        <v>5721.710000000068</v>
      </c>
      <c r="K94" s="154"/>
    </row>
    <row r="95" spans="1:11" ht="18.7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</f>
        <v>24824.799999999996</v>
      </c>
      <c r="E95" s="82">
        <f>D95/D154*100</f>
        <v>2.0828633044185665</v>
      </c>
      <c r="F95" s="84">
        <f t="shared" si="11"/>
        <v>77.83923442575659</v>
      </c>
      <c r="G95" s="81">
        <f>D95/C95*100</f>
        <v>52.374653206325085</v>
      </c>
      <c r="H95" s="85">
        <f t="shared" si="12"/>
        <v>7067.600000000006</v>
      </c>
      <c r="I95" s="88">
        <f>C95-D95</f>
        <v>22573.700000000004</v>
      </c>
      <c r="J95" s="167"/>
      <c r="K95" s="154"/>
    </row>
    <row r="96" spans="1:11" s="94" customFormat="1" ht="18.75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194.6+1234+3.4+0.5+79.6+1026.4+0.7+86.4+939.3+4.2+87.7+624.7+8+489.4+90.3+1.9+597.9+5.5+67.2+2.1+31.9+0.2+90.5+32.4+530.2+66+90.3+454.6+5.4+212.8</f>
        <v>7058.099999999998</v>
      </c>
      <c r="E96" s="134">
        <f>D96/D95*100</f>
        <v>28.43164899616512</v>
      </c>
      <c r="F96" s="135">
        <f t="shared" si="11"/>
        <v>87.92948797807398</v>
      </c>
      <c r="G96" s="136">
        <f>D96/C96*100</f>
        <v>55.0803015404785</v>
      </c>
      <c r="H96" s="137">
        <f t="shared" si="12"/>
        <v>968.9000000000024</v>
      </c>
      <c r="I96" s="126">
        <f>C96-D96</f>
        <v>5756.100000000003</v>
      </c>
      <c r="J96" s="167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7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7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7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8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7"/>
      <c r="K101" s="154">
        <f t="shared" si="13"/>
        <v>0</v>
      </c>
    </row>
    <row r="102" spans="1:11" s="32" customFormat="1" ht="19.5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</f>
        <v>8152.2</v>
      </c>
      <c r="E102" s="17">
        <f>D102/D154*100</f>
        <v>0.6839901320566949</v>
      </c>
      <c r="F102" s="17">
        <f>D102/B102*100</f>
        <v>82.96306849984227</v>
      </c>
      <c r="G102" s="17">
        <f aca="true" t="shared" si="14" ref="G102:G152">D102/C102*100</f>
        <v>63.20710829921845</v>
      </c>
      <c r="H102" s="66">
        <f aca="true" t="shared" si="15" ref="H102:H108">B102-D102</f>
        <v>1674.0999999999995</v>
      </c>
      <c r="I102" s="66">
        <f aca="true" t="shared" si="16" ref="I102:I152">C102-D102</f>
        <v>4745.400000000001</v>
      </c>
      <c r="J102" s="169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31.2+4.8+33.9+5.2+30.9+10.3+19.9</f>
        <v>136.2</v>
      </c>
      <c r="E103" s="121">
        <f>D103/D102*100</f>
        <v>1.6707146537131081</v>
      </c>
      <c r="F103" s="107">
        <f>D103/B103*100</f>
        <v>62.39120476408612</v>
      </c>
      <c r="G103" s="121">
        <f>D103/C103*100</f>
        <v>37.43815283122595</v>
      </c>
      <c r="H103" s="120">
        <f t="shared" si="15"/>
        <v>82.10000000000002</v>
      </c>
      <c r="I103" s="120">
        <f t="shared" si="16"/>
        <v>227.60000000000002</v>
      </c>
      <c r="J103" s="167"/>
      <c r="K103" s="154"/>
    </row>
    <row r="104" spans="1:11" s="94" customFormat="1" ht="18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</f>
        <v>7239.900000000002</v>
      </c>
      <c r="E104" s="107">
        <f>D104/D102*100</f>
        <v>88.80915581070144</v>
      </c>
      <c r="F104" s="107">
        <f aca="true" t="shared" si="17" ref="F104:F152">D104/B104*100</f>
        <v>87.77870730731462</v>
      </c>
      <c r="G104" s="107">
        <f t="shared" si="14"/>
        <v>68.59213642823309</v>
      </c>
      <c r="H104" s="105">
        <f t="shared" si="15"/>
        <v>1007.9999999999973</v>
      </c>
      <c r="I104" s="105">
        <f t="shared" si="16"/>
        <v>3315.0999999999976</v>
      </c>
      <c r="J104" s="167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7"/>
      <c r="K105" s="154"/>
    </row>
    <row r="106" spans="1:11" s="94" customFormat="1" ht="18.75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776.0999999999976</v>
      </c>
      <c r="E106" s="125">
        <f>D106/D102*100</f>
        <v>9.520129535585458</v>
      </c>
      <c r="F106" s="125">
        <f t="shared" si="17"/>
        <v>57.061980736710346</v>
      </c>
      <c r="G106" s="125">
        <f t="shared" si="14"/>
        <v>39.22073984232854</v>
      </c>
      <c r="H106" s="126">
        <f t="shared" si="15"/>
        <v>584.0000000000027</v>
      </c>
      <c r="I106" s="126">
        <f t="shared" si="16"/>
        <v>1202.7000000000035</v>
      </c>
      <c r="J106" s="167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374632.3999999999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250807.69999999998</v>
      </c>
      <c r="E107" s="69">
        <f>D107/D154*100</f>
        <v>21.043398327302558</v>
      </c>
      <c r="F107" s="69">
        <f>D107/B107*100</f>
        <v>66.9476799123621</v>
      </c>
      <c r="G107" s="69">
        <f t="shared" si="14"/>
        <v>44.51108874187982</v>
      </c>
      <c r="H107" s="68">
        <f t="shared" si="15"/>
        <v>123824.69999999992</v>
      </c>
      <c r="I107" s="68">
        <f t="shared" si="16"/>
        <v>312664.69999999995</v>
      </c>
      <c r="J107" s="165"/>
      <c r="K107" s="154"/>
      <c r="L107" s="97"/>
    </row>
    <row r="108" spans="1:12" s="94" customFormat="1" ht="37.5">
      <c r="A108" s="98" t="s">
        <v>52</v>
      </c>
      <c r="B108" s="161">
        <v>2837.6</v>
      </c>
      <c r="C108" s="15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</f>
        <v>1768.0999999999995</v>
      </c>
      <c r="E108" s="100">
        <f>D108/D107*100</f>
        <v>0.7049624074539975</v>
      </c>
      <c r="F108" s="100">
        <f t="shared" si="17"/>
        <v>62.309698336622475</v>
      </c>
      <c r="G108" s="100">
        <f t="shared" si="14"/>
        <v>39.65238842789862</v>
      </c>
      <c r="H108" s="101">
        <f t="shared" si="15"/>
        <v>1069.5000000000005</v>
      </c>
      <c r="I108" s="101">
        <f t="shared" si="16"/>
        <v>2690.9000000000005</v>
      </c>
      <c r="K108" s="154"/>
      <c r="L108" s="102"/>
    </row>
    <row r="109" spans="1:12" s="94" customFormat="1" ht="18.7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39.23420621005601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0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2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59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2">
        <v>56.7</v>
      </c>
      <c r="C113" s="101">
        <v>64.3</v>
      </c>
      <c r="D113" s="99">
        <f>6.8+7+3.6</f>
        <v>17.400000000000002</v>
      </c>
      <c r="E113" s="100">
        <f>D113/D107*100</f>
        <v>0.006937586046999357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2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</f>
        <v>1718.9999999999998</v>
      </c>
      <c r="E114" s="100">
        <f>D114/D107*100</f>
        <v>0.6853856560225224</v>
      </c>
      <c r="F114" s="100">
        <f t="shared" si="17"/>
        <v>76.10909412910651</v>
      </c>
      <c r="G114" s="100">
        <f t="shared" si="14"/>
        <v>51.91001056922844</v>
      </c>
      <c r="H114" s="101">
        <f t="shared" si="18"/>
        <v>539.6000000000001</v>
      </c>
      <c r="I114" s="101">
        <f t="shared" si="16"/>
        <v>1592.5000000000002</v>
      </c>
      <c r="K114" s="154"/>
      <c r="L114" s="102"/>
    </row>
    <row r="115" spans="1:12" s="94" customFormat="1" ht="18.75" hidden="1">
      <c r="A115" s="112" t="s">
        <v>43</v>
      </c>
      <c r="B115" s="159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0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2">
        <v>200</v>
      </c>
      <c r="C117" s="101">
        <v>200</v>
      </c>
      <c r="D117" s="99">
        <f>15+40+1.2+1.8</f>
        <v>58</v>
      </c>
      <c r="E117" s="100">
        <f>D117/D107*100</f>
        <v>0.023125286823331183</v>
      </c>
      <c r="F117" s="100">
        <f>D117/B117*100</f>
        <v>28.999999999999996</v>
      </c>
      <c r="G117" s="100">
        <f t="shared" si="14"/>
        <v>28.999999999999996</v>
      </c>
      <c r="H117" s="101">
        <f t="shared" si="18"/>
        <v>142</v>
      </c>
      <c r="I117" s="101">
        <f t="shared" si="16"/>
        <v>142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2">
        <v>283</v>
      </c>
      <c r="C119" s="109">
        <v>491.6</v>
      </c>
      <c r="D119" s="99">
        <f>45.4+9.9+47+6.4+0.4+0.4+45.4+0.4+2.9+45.4+4+6.8+0.4+45.4+0.1+5.8+0.8+0.4+0.8+0.7+13+0.4</f>
        <v>282.20000000000005</v>
      </c>
      <c r="E119" s="100">
        <f>D119/D107*100</f>
        <v>0.11251648175075966</v>
      </c>
      <c r="F119" s="100">
        <f t="shared" si="17"/>
        <v>99.71731448763252</v>
      </c>
      <c r="G119" s="100">
        <f t="shared" si="14"/>
        <v>57.40439381611067</v>
      </c>
      <c r="H119" s="101">
        <f t="shared" si="18"/>
        <v>0.7999999999999545</v>
      </c>
      <c r="I119" s="101">
        <f t="shared" si="16"/>
        <v>209.39999999999998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2">
        <v>205</v>
      </c>
      <c r="C121" s="109">
        <v>317</v>
      </c>
      <c r="D121" s="99">
        <v>3.6</v>
      </c>
      <c r="E121" s="100">
        <f>D121/D107*100</f>
        <v>0.0014353626304136598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2">
        <v>480</v>
      </c>
      <c r="C122" s="109">
        <f>480+80</f>
        <v>560</v>
      </c>
      <c r="D122" s="110">
        <f>12+360.2</f>
        <v>372.2</v>
      </c>
      <c r="E122" s="113">
        <f>D122/D107*100</f>
        <v>0.14840054751110113</v>
      </c>
      <c r="F122" s="100">
        <f t="shared" si="17"/>
        <v>77.54166666666666</v>
      </c>
      <c r="G122" s="100">
        <f t="shared" si="14"/>
        <v>66.46428571428571</v>
      </c>
      <c r="H122" s="101">
        <f t="shared" si="18"/>
        <v>107.80000000000001</v>
      </c>
      <c r="I122" s="101">
        <f t="shared" si="16"/>
        <v>187.8</v>
      </c>
      <c r="J122" s="165"/>
      <c r="K122" s="154"/>
      <c r="L122" s="102"/>
    </row>
    <row r="123" spans="1:12" s="117" customFormat="1" ht="18.75" hidden="1">
      <c r="A123" s="103" t="s">
        <v>80</v>
      </c>
      <c r="B123" s="159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59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2">
        <f>34989.8+800</f>
        <v>35789.8</v>
      </c>
      <c r="C125" s="109">
        <v>45511.3</v>
      </c>
      <c r="D125" s="110">
        <f>3529.6+2264.3+1265.3+2996.5+533.1+738.7+2380.2+1722.3+1049.4+1874.1+1476.2+1455.5+94.4+1416+1268.6+1913.6+457.2+1108.2+2510.4+39.4+1337.2+1221</f>
        <v>32651.200000000004</v>
      </c>
      <c r="E125" s="113">
        <f>D125/D107*100</f>
        <v>13.018420088378468</v>
      </c>
      <c r="F125" s="100">
        <f t="shared" si="17"/>
        <v>91.23046231049071</v>
      </c>
      <c r="G125" s="100">
        <f t="shared" si="14"/>
        <v>71.74306161326967</v>
      </c>
      <c r="H125" s="101">
        <f t="shared" si="18"/>
        <v>3138.5999999999985</v>
      </c>
      <c r="I125" s="101">
        <f t="shared" si="16"/>
        <v>12860.099999999999</v>
      </c>
      <c r="K125" s="154"/>
      <c r="L125" s="102"/>
    </row>
    <row r="126" spans="1:12" s="114" customFormat="1" ht="18.75">
      <c r="A126" s="108" t="s">
        <v>91</v>
      </c>
      <c r="B126" s="162">
        <v>670</v>
      </c>
      <c r="C126" s="109">
        <v>700</v>
      </c>
      <c r="D126" s="110">
        <f>9.6+1.5</f>
        <v>11.1</v>
      </c>
      <c r="E126" s="113">
        <f>D126/D107*100</f>
        <v>0.004425701443775451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2">
        <v>142</v>
      </c>
      <c r="C127" s="109">
        <v>200</v>
      </c>
      <c r="D127" s="110">
        <v>63.1</v>
      </c>
      <c r="E127" s="113">
        <f>D127/D107*100</f>
        <v>0.025158717216417204</v>
      </c>
      <c r="F127" s="100">
        <f t="shared" si="17"/>
        <v>44.43661971830986</v>
      </c>
      <c r="G127" s="100">
        <f t="shared" si="14"/>
        <v>31.55</v>
      </c>
      <c r="H127" s="101">
        <f t="shared" si="18"/>
        <v>78.9</v>
      </c>
      <c r="I127" s="101">
        <f t="shared" si="16"/>
        <v>136.9</v>
      </c>
      <c r="K127" s="154"/>
      <c r="L127" s="102"/>
    </row>
    <row r="128" spans="1:12" s="114" customFormat="1" ht="37.5">
      <c r="A128" s="108" t="s">
        <v>85</v>
      </c>
      <c r="B128" s="162">
        <v>111.1</v>
      </c>
      <c r="C128" s="109">
        <f>111.1</f>
        <v>111.1</v>
      </c>
      <c r="D128" s="110">
        <v>34.5</v>
      </c>
      <c r="E128" s="113">
        <f>D128/D107*100</f>
        <v>0.013755558541464239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0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2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7+4.2+0.1+12.3+0.2+7.1+17.8+14.9+1.7+0.1+7.4+7+2.7+3.7+7.1+5.3+31.3+16.4+2.5+1.7+26.7+0.1+13.8+0.1+2.9+6.5+0.6+7+4.8+0.1+17.3+0.5+7.6+29.1+0.2+0.1+7.4+1+0.1</f>
        <v>276.40000000000003</v>
      </c>
      <c r="E130" s="113">
        <f>D130/D107*100</f>
        <v>0.11020395306842654</v>
      </c>
      <c r="F130" s="100">
        <f t="shared" si="17"/>
        <v>47.070844686648506</v>
      </c>
      <c r="G130" s="100">
        <f t="shared" si="14"/>
        <v>29.34182590233546</v>
      </c>
      <c r="H130" s="101">
        <f t="shared" si="18"/>
        <v>310.8</v>
      </c>
      <c r="I130" s="101">
        <f t="shared" si="16"/>
        <v>665.5999999999999</v>
      </c>
      <c r="K130" s="154"/>
      <c r="L130" s="102"/>
    </row>
    <row r="131" spans="1:12" s="115" customFormat="1" ht="18.75">
      <c r="A131" s="103" t="s">
        <v>88</v>
      </c>
      <c r="B131" s="104">
        <v>294.6</v>
      </c>
      <c r="C131" s="105">
        <v>510.8</v>
      </c>
      <c r="D131" s="106">
        <f>7+7.1+7+7.1+7+7+7.4</f>
        <v>49.6</v>
      </c>
      <c r="E131" s="107">
        <f>D131/D130*100</f>
        <v>17.945007235890014</v>
      </c>
      <c r="F131" s="107">
        <f>D131/B131*100</f>
        <v>16.836388323150032</v>
      </c>
      <c r="G131" s="107">
        <f t="shared" si="14"/>
        <v>9.71025841816758</v>
      </c>
      <c r="H131" s="105">
        <f t="shared" si="18"/>
        <v>245.00000000000003</v>
      </c>
      <c r="I131" s="105">
        <f t="shared" si="16"/>
        <v>461.2</v>
      </c>
      <c r="K131" s="154"/>
      <c r="L131" s="102"/>
    </row>
    <row r="132" spans="1:12" s="114" customFormat="1" ht="37.5">
      <c r="A132" s="108" t="s">
        <v>103</v>
      </c>
      <c r="B132" s="162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59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0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0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2">
        <v>245</v>
      </c>
      <c r="C136" s="109">
        <v>383.2</v>
      </c>
      <c r="D136" s="110">
        <f>2.9+1.5+9.7+8.2+0.2-0.4+16+13.6+102.3</f>
        <v>154</v>
      </c>
      <c r="E136" s="113">
        <f>D136/D107*100</f>
        <v>0.06140162363436211</v>
      </c>
      <c r="F136" s="100">
        <f t="shared" si="17"/>
        <v>62.857142857142854</v>
      </c>
      <c r="G136" s="100">
        <f t="shared" si="14"/>
        <v>40.18789144050105</v>
      </c>
      <c r="H136" s="101">
        <f t="shared" si="18"/>
        <v>91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2">
        <v>200</v>
      </c>
      <c r="C137" s="109">
        <v>350</v>
      </c>
      <c r="D137" s="110">
        <f>3.7+1.9+30+0.6+12.1</f>
        <v>48.300000000000004</v>
      </c>
      <c r="E137" s="113">
        <f>D137/D107*100</f>
        <v>0.019257781958049933</v>
      </c>
      <c r="F137" s="100">
        <f t="shared" si="17"/>
        <v>24.150000000000002</v>
      </c>
      <c r="G137" s="100">
        <f t="shared" si="14"/>
        <v>13.8</v>
      </c>
      <c r="H137" s="101">
        <f t="shared" si="18"/>
        <v>151.7</v>
      </c>
      <c r="I137" s="101">
        <f t="shared" si="16"/>
        <v>301.7</v>
      </c>
      <c r="K137" s="154"/>
      <c r="L137" s="102"/>
    </row>
    <row r="138" spans="1:12" s="115" customFormat="1" ht="18.7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2">
        <v>420.1</v>
      </c>
      <c r="C139" s="109">
        <v>607.7</v>
      </c>
      <c r="D139" s="110">
        <f>76+0.3+41+44+1.8+16.3+2.4+30+0.6+0.2+27.4+0.2+4.5-0.2+31.4+4.5+7.9+26.6+4.5+0.5+26.6+0.3</f>
        <v>346.80000000000007</v>
      </c>
      <c r="E139" s="113">
        <f>D139/D107*100</f>
        <v>0.13827326672984924</v>
      </c>
      <c r="F139" s="100">
        <f>D139/B139*100</f>
        <v>82.55177338728875</v>
      </c>
      <c r="G139" s="100">
        <f>D139/C139*100</f>
        <v>57.06763205529045</v>
      </c>
      <c r="H139" s="101">
        <f t="shared" si="18"/>
        <v>73.29999999999995</v>
      </c>
      <c r="I139" s="101">
        <f t="shared" si="16"/>
        <v>260.9</v>
      </c>
      <c r="K139" s="154"/>
      <c r="L139" s="102"/>
    </row>
    <row r="140" spans="1:12" s="115" customFormat="1" ht="18.75">
      <c r="A140" s="103" t="s">
        <v>25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86.6782006920415</v>
      </c>
      <c r="F140" s="107">
        <f t="shared" si="17"/>
        <v>88.56806128461992</v>
      </c>
      <c r="G140" s="107">
        <f>D140/C140*100</f>
        <v>61.397058823529406</v>
      </c>
      <c r="H140" s="105">
        <f t="shared" si="18"/>
        <v>38.80000000000001</v>
      </c>
      <c r="I140" s="105">
        <f t="shared" si="16"/>
        <v>189.00000000000006</v>
      </c>
      <c r="K140" s="154"/>
      <c r="L140" s="102"/>
    </row>
    <row r="141" spans="1:12" s="114" customFormat="1" ht="18.75">
      <c r="A141" s="108" t="s">
        <v>96</v>
      </c>
      <c r="B141" s="162">
        <v>1234.3</v>
      </c>
      <c r="C141" s="109">
        <v>1760</v>
      </c>
      <c r="D141" s="110">
        <f>107.3+0.4+30.4+78.2+4.1+36.9+117.9+50.5+112.6+5.2+52.3+10.5+76.8-0.2+10.4+82.9+84+50.5+35.7+3.4+90.4+1.3+74.9</f>
        <v>1116.4</v>
      </c>
      <c r="E141" s="113">
        <f>D141/D107*100</f>
        <v>0.4451219001649471</v>
      </c>
      <c r="F141" s="100">
        <f t="shared" si="17"/>
        <v>90.44802722190717</v>
      </c>
      <c r="G141" s="100">
        <f t="shared" si="14"/>
        <v>63.43181818181819</v>
      </c>
      <c r="H141" s="101">
        <f t="shared" si="18"/>
        <v>117.89999999999986</v>
      </c>
      <c r="I141" s="101">
        <f t="shared" si="16"/>
        <v>643.5999999999999</v>
      </c>
      <c r="J141" s="165"/>
      <c r="K141" s="154"/>
      <c r="L141" s="102"/>
    </row>
    <row r="142" spans="1:12" s="115" customFormat="1" ht="18.7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107.3+25.4+76+34+76.6+47.2+83.8+4.5+35.4+76.8-0.2+60.7+81+50.4+90.4+52.9</f>
        <v>902.1999999999998</v>
      </c>
      <c r="E142" s="107">
        <f>D142/D141*100</f>
        <v>80.81332855607307</v>
      </c>
      <c r="F142" s="107">
        <f aca="true" t="shared" si="19" ref="F142:F151">D142/B142*100</f>
        <v>90.35553329994991</v>
      </c>
      <c r="G142" s="107">
        <f t="shared" si="14"/>
        <v>62.76610546820647</v>
      </c>
      <c r="H142" s="105">
        <f t="shared" si="18"/>
        <v>96.30000000000018</v>
      </c>
      <c r="I142" s="105">
        <f t="shared" si="16"/>
        <v>535.2000000000003</v>
      </c>
      <c r="J142" s="166"/>
      <c r="K142" s="154"/>
      <c r="L142" s="102"/>
    </row>
    <row r="143" spans="1:13" s="115" customFormat="1" ht="18.7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1.4242207094231456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66"/>
      <c r="K143" s="154"/>
      <c r="L143" s="102"/>
      <c r="M143" s="155"/>
    </row>
    <row r="144" spans="1:12" s="114" customFormat="1" ht="33.75" customHeight="1">
      <c r="A144" s="118" t="s">
        <v>56</v>
      </c>
      <c r="B144" s="162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0.2131114794322503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5"/>
      <c r="K144" s="154"/>
      <c r="L144" s="102"/>
    </row>
    <row r="145" spans="1:12" s="114" customFormat="1" ht="18.75" hidden="1">
      <c r="A145" s="118" t="s">
        <v>92</v>
      </c>
      <c r="B145" s="160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5"/>
      <c r="K145" s="154"/>
      <c r="L145" s="102"/>
    </row>
    <row r="146" spans="1:12" s="114" customFormat="1" ht="18.75">
      <c r="A146" s="118" t="s">
        <v>97</v>
      </c>
      <c r="B146" s="162">
        <f>37434.2+5671.6</f>
        <v>43105.799999999996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</f>
        <v>35717.3</v>
      </c>
      <c r="E146" s="113">
        <f>D146/D107*100</f>
        <v>14.240910466464948</v>
      </c>
      <c r="F146" s="100">
        <f t="shared" si="19"/>
        <v>82.85961517939583</v>
      </c>
      <c r="G146" s="100">
        <f t="shared" si="14"/>
        <v>54.3538073367969</v>
      </c>
      <c r="H146" s="101">
        <f t="shared" si="18"/>
        <v>7388.499999999993</v>
      </c>
      <c r="I146" s="101">
        <f t="shared" si="16"/>
        <v>29995.300000000003</v>
      </c>
      <c r="J146" s="165"/>
      <c r="K146" s="154"/>
      <c r="L146" s="102"/>
    </row>
    <row r="147" spans="1:12" s="114" customFormat="1" ht="18.75" hidden="1">
      <c r="A147" s="118" t="s">
        <v>86</v>
      </c>
      <c r="B147" s="160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5"/>
      <c r="K147" s="154"/>
      <c r="L147" s="102"/>
    </row>
    <row r="148" spans="1:12" s="114" customFormat="1" ht="37.5" hidden="1">
      <c r="A148" s="118" t="s">
        <v>104</v>
      </c>
      <c r="B148" s="160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5"/>
      <c r="K148" s="154"/>
      <c r="L148" s="102"/>
    </row>
    <row r="149" spans="1:12" s="114" customFormat="1" ht="18.75">
      <c r="A149" s="108" t="s">
        <v>98</v>
      </c>
      <c r="B149" s="162">
        <v>89.4</v>
      </c>
      <c r="C149" s="109">
        <v>162.3</v>
      </c>
      <c r="D149" s="110">
        <f>46.4+43</f>
        <v>89.4</v>
      </c>
      <c r="E149" s="113">
        <f>D149/D107*100</f>
        <v>0.03564483865527255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65"/>
      <c r="K149" s="154"/>
      <c r="L149" s="102"/>
    </row>
    <row r="150" spans="1:12" s="114" customFormat="1" ht="18" customHeight="1">
      <c r="A150" s="108" t="s">
        <v>77</v>
      </c>
      <c r="B150" s="162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2.660325021919183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65"/>
      <c r="K150" s="154"/>
      <c r="L150" s="102"/>
    </row>
    <row r="151" spans="1:12" s="114" customFormat="1" ht="19.5" customHeight="1">
      <c r="A151" s="148" t="s">
        <v>50</v>
      </c>
      <c r="B151" s="164">
        <f>254700.8-6471.6</f>
        <v>248229.19999999998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</f>
        <v>143063.30000000002</v>
      </c>
      <c r="E151" s="151">
        <f>D151/D107*100</f>
        <v>57.041031834349596</v>
      </c>
      <c r="F151" s="152">
        <f t="shared" si="19"/>
        <v>57.63354996108436</v>
      </c>
      <c r="G151" s="152">
        <f t="shared" si="14"/>
        <v>37.36643492315063</v>
      </c>
      <c r="H151" s="153">
        <f t="shared" si="18"/>
        <v>105165.89999999997</v>
      </c>
      <c r="I151" s="153">
        <f>C151-D151</f>
        <v>239802.49999999997</v>
      </c>
      <c r="K151" s="154"/>
      <c r="L151" s="102"/>
    </row>
    <row r="152" spans="1:12" s="114" customFormat="1" ht="18.75">
      <c r="A152" s="108" t="s">
        <v>99</v>
      </c>
      <c r="B152" s="162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819+819+819.1+1062.3+1173.1+1173.1+1173.2+1173.1+1173.1+1173.2+1173.1+1173.1+1173.2+1173.1+1173.1+1173.1+1173.1+1173.1+1173.1+1173.1+1173.1+1173.1+1173.1</f>
        <v>25808.59999999999</v>
      </c>
      <c r="E152" s="113">
        <f>D152/D107*100</f>
        <v>10.29019443980388</v>
      </c>
      <c r="F152" s="100">
        <f t="shared" si="17"/>
        <v>91.66678505974112</v>
      </c>
      <c r="G152" s="100">
        <f t="shared" si="14"/>
        <v>61.11147944686491</v>
      </c>
      <c r="H152" s="101">
        <f t="shared" si="18"/>
        <v>2346.200000000008</v>
      </c>
      <c r="I152" s="101">
        <f t="shared" si="16"/>
        <v>16423.40000000001</v>
      </c>
      <c r="K152" s="154"/>
      <c r="L152" s="102"/>
    </row>
    <row r="153" spans="1:12" s="2" customFormat="1" ht="19.5" thickBot="1">
      <c r="A153" s="29" t="s">
        <v>29</v>
      </c>
      <c r="B153" s="163"/>
      <c r="C153" s="64"/>
      <c r="D153" s="45">
        <f>D43+D69+D72+D77+D79+D87+D102+D107+D100+D84+D98</f>
        <v>259731.69999999998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1441017.9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1191859.3</v>
      </c>
      <c r="E154" s="28">
        <v>100</v>
      </c>
      <c r="F154" s="3">
        <f>D154/B154*100</f>
        <v>82.70954163719966</v>
      </c>
      <c r="G154" s="3">
        <f aca="true" t="shared" si="20" ref="G154:G160">D154/C154*100</f>
        <v>55.017302491571726</v>
      </c>
      <c r="H154" s="41">
        <f aca="true" t="shared" si="21" ref="H154:H160">B154-D154</f>
        <v>249158.59999999986</v>
      </c>
      <c r="I154" s="41">
        <f aca="true" t="shared" si="22" ref="I154:I160">C154-D154</f>
        <v>974476.0999999994</v>
      </c>
      <c r="K154" s="182"/>
      <c r="L154" s="34"/>
    </row>
    <row r="155" spans="1:12" ht="18.75">
      <c r="A155" s="16" t="s">
        <v>5</v>
      </c>
      <c r="B155" s="52">
        <f>B8+B20+B34+B52+B60+B91+B115+B120+B46+B142+B133+B103</f>
        <v>609235.7</v>
      </c>
      <c r="C155" s="52">
        <f>C8+C20+C34+C52+C60+C91+C115+C120+C46+C142+C133+C103</f>
        <v>896180.8</v>
      </c>
      <c r="D155" s="52">
        <f>D8+D20+D34+D52+D60+D91+D115+D120+D46+D142+D133+D103</f>
        <v>553762.11</v>
      </c>
      <c r="E155" s="6">
        <f>D155/D154*100</f>
        <v>46.46203708776698</v>
      </c>
      <c r="F155" s="6">
        <f aca="true" t="shared" si="23" ref="F155:F160">D155/B155*100</f>
        <v>90.8945601841783</v>
      </c>
      <c r="G155" s="6">
        <f t="shared" si="20"/>
        <v>61.791338310305235</v>
      </c>
      <c r="H155" s="53">
        <f t="shared" si="21"/>
        <v>55473.58999999997</v>
      </c>
      <c r="I155" s="63">
        <f t="shared" si="22"/>
        <v>342418.69000000006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63777.29999999998</v>
      </c>
      <c r="E156" s="6">
        <f>D156/D154*100</f>
        <v>5.351076255393568</v>
      </c>
      <c r="F156" s="6">
        <f t="shared" si="23"/>
        <v>94.25490691601381</v>
      </c>
      <c r="G156" s="6">
        <f t="shared" si="20"/>
        <v>57.68360406642306</v>
      </c>
      <c r="H156" s="53">
        <f>B156-D156</f>
        <v>3887.4000000000015</v>
      </c>
      <c r="I156" s="63">
        <f t="shared" si="22"/>
        <v>46786.700000000004</v>
      </c>
      <c r="K156" s="154"/>
      <c r="L156" s="70"/>
    </row>
    <row r="157" spans="1:12" ht="18.75">
      <c r="A157" s="16" t="s">
        <v>1</v>
      </c>
      <c r="B157" s="52">
        <f>B22+B10+B54+B48+B61+B35+B124</f>
        <v>28350.006</v>
      </c>
      <c r="C157" s="52">
        <f>C22+C10+C54+C48+C61+C35+C124</f>
        <v>45948.3</v>
      </c>
      <c r="D157" s="52">
        <f>D22+D10+D54+D48+D61+D35+D124</f>
        <v>19582.799999999996</v>
      </c>
      <c r="E157" s="6">
        <f>D157/D154*100</f>
        <v>1.6430462891047621</v>
      </c>
      <c r="F157" s="6">
        <f t="shared" si="23"/>
        <v>69.07511765605973</v>
      </c>
      <c r="G157" s="6">
        <f t="shared" si="20"/>
        <v>42.619204627809935</v>
      </c>
      <c r="H157" s="53">
        <f t="shared" si="21"/>
        <v>8767.206000000006</v>
      </c>
      <c r="I157" s="63">
        <f t="shared" si="22"/>
        <v>26365.500000000007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16040.800000000003</v>
      </c>
      <c r="E158" s="6">
        <f>D158/D154*100</f>
        <v>1.3458635595661337</v>
      </c>
      <c r="F158" s="6">
        <f t="shared" si="23"/>
        <v>71.25254302035306</v>
      </c>
      <c r="G158" s="6">
        <f t="shared" si="20"/>
        <v>53.062696204750935</v>
      </c>
      <c r="H158" s="53">
        <f>B158-D158</f>
        <v>6471.799999999999</v>
      </c>
      <c r="I158" s="63">
        <f t="shared" si="22"/>
        <v>14189.099999999995</v>
      </c>
      <c r="K158" s="154"/>
      <c r="L158" s="70"/>
    </row>
    <row r="159" spans="1:12" ht="18.7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0.0017871236982418982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713223.336</v>
      </c>
      <c r="C160" s="65">
        <f>C154-C155-C156-C157-C158-C159</f>
        <v>1083299.2999999993</v>
      </c>
      <c r="D160" s="65">
        <f>D154-D155-D156-D157-D158-D159</f>
        <v>538674.99</v>
      </c>
      <c r="E160" s="31">
        <f>D160/D154*100</f>
        <v>45.196189684470305</v>
      </c>
      <c r="F160" s="31">
        <f t="shared" si="23"/>
        <v>75.52683189266818</v>
      </c>
      <c r="G160" s="31">
        <f t="shared" si="20"/>
        <v>49.72540737356706</v>
      </c>
      <c r="H160" s="90">
        <f t="shared" si="21"/>
        <v>174548.34600000002</v>
      </c>
      <c r="I160" s="90">
        <f t="shared" si="22"/>
        <v>544624.3099999994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1191859.3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1191859.3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2018-08-10T09:57:26Z</cp:lastPrinted>
  <dcterms:created xsi:type="dcterms:W3CDTF">2000-06-20T04:48:00Z</dcterms:created>
  <dcterms:modified xsi:type="dcterms:W3CDTF">2018-08-16T08:06:25Z</dcterms:modified>
  <cp:category/>
  <cp:version/>
  <cp:contentType/>
  <cp:contentStatus/>
</cp:coreProperties>
</file>